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verse Engineer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9">
      <text>
        <t xml:space="preserve">Based on recent data from the National Association of REALTORS (2018)</t>
      </text>
    </comment>
    <comment authorId="0" ref="A11">
      <text>
        <t xml:space="preserve">Calculate your Effective Split:
(Total Net Commissions) - (ALL Fees) ÷ (Total GCI) = Effective Split</t>
      </text>
    </comment>
    <comment authorId="0" ref="C11">
      <text>
        <t xml:space="preserve">Calculate your Effective Split:
(Total Net Commissions) - (ALL Fees) ÷ (Total GCI) = Effective Split</t>
      </text>
    </comment>
    <comment authorId="0" ref="G16">
      <text>
        <t xml:space="preserve">Do not edit G15!
Edit G14 to change Buyers percentage
</t>
      </text>
    </comment>
  </commentList>
</comments>
</file>

<file path=xl/sharedStrings.xml><?xml version="1.0" encoding="utf-8"?>
<sst xmlns="http://schemas.openxmlformats.org/spreadsheetml/2006/main" count="27" uniqueCount="26">
  <si>
    <t>⚠️This is a view-only file. To actually use this calculator you'll need to make a copy for yourself. 
Click "File" -&gt; "Make a copy..." and you're ready to go!</t>
  </si>
  <si>
    <t>📺: Watch how to use this calculator</t>
  </si>
  <si>
    <t>LEAD NUMBER CALC.</t>
  </si>
  <si>
    <t>Reverse Engineer Your Income Goals</t>
  </si>
  <si>
    <t>EDIT 👇</t>
  </si>
  <si>
    <t>TARGET MONTHLY INCOME:</t>
  </si>
  <si>
    <t>ANNUAL NET INCOME:</t>
  </si>
  <si>
    <t xml:space="preserve">Red border means your input is required </t>
  </si>
  <si>
    <t>MARKET STATS 📈</t>
  </si>
  <si>
    <t>ASSUMPTIONS 🔢</t>
  </si>
  <si>
    <t>MEDIAN SALE PRICE</t>
  </si>
  <si>
    <t>LEADS:CLOSING RATIO</t>
  </si>
  <si>
    <t>`</t>
  </si>
  <si>
    <t>AVG COMMISSION SIDE %</t>
  </si>
  <si>
    <t>VACATION (IN WEEKS)</t>
  </si>
  <si>
    <t>EDIT 👈</t>
  </si>
  <si>
    <t>COMPANY SPLIT %</t>
  </si>
  <si>
    <t>EDIT ☝</t>
  </si>
  <si>
    <t xml:space="preserve">
</t>
  </si>
  <si>
    <t>TARGETS:</t>
  </si>
  <si>
    <t>CLOSINGS:</t>
  </si>
  <si>
    <t>SELLERS</t>
  </si>
  <si>
    <t>BUYERS</t>
  </si>
  <si>
    <t>LEADS NEEDED:</t>
  </si>
  <si>
    <t>TOTAL</t>
  </si>
  <si>
    <t>PER MONTH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</si>
</sst>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&quot;$&quot;#,##0"/>
    <numFmt numFmtId="166" formatCode="0.0"/>
  </numFmts>
  <fonts count="26">
    <font>
      <sz val="10.0"/>
      <color rgb="FF000000"/>
      <name val="Arial"/>
    </font>
    <font>
      <b/>
      <i/>
      <color rgb="FFFFFFFF"/>
    </font>
    <font>
      <sz val="24.0"/>
      <color rgb="FFFFFFFF"/>
      <name val="Arial Black"/>
    </font>
    <font>
      <u/>
      <sz val="8.0"/>
      <color rgb="FF1155CC"/>
    </font>
    <font>
      <i/>
      <sz val="14.0"/>
      <name val="Arial"/>
    </font>
    <font>
      <b/>
      <i/>
      <sz val="8.0"/>
      <color rgb="FF000000"/>
      <name val="Arial"/>
    </font>
    <font>
      <sz val="7.0"/>
    </font>
    <font>
      <b/>
      <i/>
      <sz val="8.0"/>
      <name val="Arial"/>
    </font>
    <font>
      <b/>
      <color rgb="FF0B8043"/>
      <name val="Arial"/>
    </font>
    <font>
      <sz val="8.0"/>
    </font>
    <font>
      <b/>
      <sz val="18.0"/>
      <color rgb="FF274E13"/>
      <name val="Arial"/>
    </font>
    <font/>
    <font>
      <b/>
      <sz val="9.0"/>
      <name val="Arial"/>
    </font>
    <font>
      <b/>
      <sz val="9.0"/>
      <color rgb="FFFFFFFF"/>
      <name val="Arial"/>
    </font>
    <font>
      <sz val="9.0"/>
      <name val="Arial"/>
    </font>
    <font>
      <sz val="12.0"/>
      <color rgb="FF666666"/>
      <name val="Arial"/>
    </font>
    <font>
      <name val="Arial"/>
    </font>
    <font>
      <b/>
      <sz val="18.0"/>
      <name val="Arial"/>
    </font>
    <font>
      <sz val="7.0"/>
      <color rgb="FF000000"/>
      <name val="Arial"/>
    </font>
    <font>
      <b/>
      <i/>
    </font>
    <font>
      <b/>
      <sz val="9.0"/>
    </font>
    <font>
      <b/>
      <sz val="18.0"/>
    </font>
    <font>
      <b/>
      <sz val="12.0"/>
    </font>
    <font>
      <b/>
      <sz val="7.0"/>
    </font>
    <font>
      <b/>
      <sz val="12.0"/>
      <color rgb="FFCC0000"/>
    </font>
    <font>
      <b/>
      <sz val="36.0"/>
      <color rgb="FFCC0000"/>
    </font>
  </fonts>
  <fills count="16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000000"/>
        <bgColor rgb="FF000000"/>
      </patternFill>
    </fill>
    <fill>
      <patternFill patternType="solid">
        <fgColor rgb="FF0B5394"/>
        <bgColor rgb="FF0B5394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FFE599"/>
        <bgColor rgb="FFFFE599"/>
      </patternFill>
    </fill>
    <fill>
      <patternFill patternType="solid">
        <fgColor rgb="FFD9D9D9"/>
        <bgColor rgb="FFD9D9D9"/>
      </patternFill>
    </fill>
    <fill>
      <patternFill patternType="solid">
        <fgColor rgb="FFC27BA0"/>
        <bgColor rgb="FFC27BA0"/>
      </patternFill>
    </fill>
    <fill>
      <patternFill patternType="solid">
        <fgColor rgb="FF38761D"/>
        <bgColor rgb="FF38761D"/>
      </patternFill>
    </fill>
    <fill>
      <patternFill patternType="solid">
        <fgColor rgb="FFEAD1DC"/>
        <bgColor rgb="FFEAD1DC"/>
      </patternFill>
    </fill>
    <fill>
      <patternFill patternType="solid">
        <fgColor rgb="FF81D34E"/>
        <bgColor rgb="FF81D34E"/>
      </patternFill>
    </fill>
    <fill>
      <patternFill patternType="solid">
        <fgColor rgb="FFFFFFFF"/>
        <bgColor rgb="FFFFFFFF"/>
      </patternFill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</fills>
  <borders count="15">
    <border/>
    <border>
      <left style="double">
        <color rgb="FFFF0000"/>
      </left>
      <top style="double">
        <color rgb="FFFF0000"/>
      </top>
      <bottom style="double">
        <color rgb="FFFF0000"/>
      </bottom>
    </border>
    <border>
      <top style="double">
        <color rgb="FFFF0000"/>
      </top>
      <bottom style="double">
        <color rgb="FFFF0000"/>
      </bottom>
    </border>
    <border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</border>
    <border>
      <left style="double">
        <color rgb="FFFF0000"/>
      </left>
      <right style="double">
        <color rgb="FFFF0000"/>
      </right>
      <bottom style="double">
        <color rgb="FFFF0000"/>
      </bottom>
    </border>
    <border>
      <left style="medium">
        <color rgb="FF6FA8DC"/>
      </left>
      <top style="medium">
        <color rgb="FF6FA8DC"/>
      </top>
      <bottom style="medium">
        <color rgb="FF6FA8DC"/>
      </bottom>
    </border>
    <border>
      <top style="medium">
        <color rgb="FF6FA8DC"/>
      </top>
      <bottom style="medium">
        <color rgb="FF6FA8DC"/>
      </bottom>
    </border>
    <border>
      <right style="medium">
        <color rgb="FF6FA8DC"/>
      </right>
      <top style="medium">
        <color rgb="FF6FA8DC"/>
      </top>
      <bottom style="medium">
        <color rgb="FF6FA8DC"/>
      </bottom>
    </border>
    <border>
      <left style="medium">
        <color rgb="FF6FA8DC"/>
      </left>
    </border>
    <border>
      <right style="medium">
        <color rgb="FF6FA8DC"/>
      </right>
    </border>
    <border>
      <left style="medium">
        <color rgb="FF6FA8DC"/>
      </left>
      <bottom style="medium">
        <color rgb="FF6FA8DC"/>
      </bottom>
    </border>
    <border>
      <bottom style="medium">
        <color rgb="FF6FA8DC"/>
      </bottom>
    </border>
    <border>
      <right style="medium">
        <color rgb="FF6FA8DC"/>
      </right>
      <bottom style="medium">
        <color rgb="FF6FA8DC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vertical="center" wrapText="1"/>
    </xf>
    <xf borderId="0" fillId="0" fontId="2" numFmtId="0" xfId="0" applyAlignment="1" applyFont="1">
      <alignment horizontal="center" readingOrder="0" vertical="bottom"/>
    </xf>
    <xf borderId="0" fillId="3" fontId="2" numFmtId="0" xfId="0" applyAlignment="1" applyFill="1" applyFont="1">
      <alignment horizontal="center" readingOrder="0" vertical="bottom"/>
    </xf>
    <xf borderId="0" fillId="0" fontId="3" numFmtId="0" xfId="0" applyAlignment="1" applyFont="1">
      <alignment horizontal="center" readingOrder="0" shrinkToFit="0" vertical="center" wrapText="1"/>
    </xf>
    <xf borderId="0" fillId="4" fontId="2" numFmtId="0" xfId="0" applyAlignment="1" applyFill="1" applyFont="1">
      <alignment horizontal="center" readingOrder="0" vertical="bottom"/>
    </xf>
    <xf borderId="0" fillId="5" fontId="4" numFmtId="0" xfId="0" applyAlignment="1" applyFill="1" applyFont="1">
      <alignment horizontal="center" readingOrder="0" vertical="bottom"/>
    </xf>
    <xf borderId="0" fillId="0" fontId="5" numFmtId="0" xfId="0" applyAlignment="1" applyFont="1">
      <alignment horizontal="center" readingOrder="0" shrinkToFit="0" vertical="center" wrapText="1"/>
    </xf>
    <xf borderId="0" fillId="0" fontId="6" numFmtId="0" xfId="0" applyAlignment="1" applyFont="1">
      <alignment horizontal="center" readingOrder="0" vertical="center"/>
    </xf>
    <xf borderId="0" fillId="0" fontId="7" numFmtId="0" xfId="0" applyAlignment="1" applyFont="1">
      <alignment horizontal="center" readingOrder="0" shrinkToFit="0" vertical="center" wrapText="1"/>
    </xf>
    <xf borderId="0" fillId="0" fontId="8" numFmtId="164" xfId="0" applyAlignment="1" applyFont="1" applyNumberFormat="1">
      <alignment horizontal="center" vertical="center"/>
    </xf>
    <xf borderId="0" fillId="0" fontId="9" numFmtId="0" xfId="0" applyAlignment="1" applyFont="1">
      <alignment horizontal="center" readingOrder="0" shrinkToFit="0" vertical="center" wrapText="1"/>
    </xf>
    <xf borderId="0" fillId="6" fontId="5" numFmtId="0" xfId="0" applyAlignment="1" applyFill="1" applyFont="1">
      <alignment horizontal="center" readingOrder="0" shrinkToFit="0" vertical="center" wrapText="1"/>
    </xf>
    <xf borderId="1" fillId="6" fontId="10" numFmtId="164" xfId="0" applyAlignment="1" applyBorder="1" applyFont="1" applyNumberFormat="1">
      <alignment horizontal="center" readingOrder="0" vertical="center"/>
    </xf>
    <xf borderId="2" fillId="0" fontId="11" numFmtId="0" xfId="0" applyBorder="1" applyFont="1"/>
    <xf borderId="3" fillId="0" fontId="11" numFmtId="0" xfId="0" applyBorder="1" applyFont="1"/>
    <xf borderId="0" fillId="7" fontId="7" numFmtId="0" xfId="0" applyAlignment="1" applyFill="1" applyFont="1">
      <alignment horizontal="center" readingOrder="0" shrinkToFit="0" vertical="center" wrapText="1"/>
    </xf>
    <xf borderId="0" fillId="7" fontId="8" numFmtId="164" xfId="0" applyAlignment="1" applyFont="1" applyNumberFormat="1">
      <alignment horizontal="center" vertical="center"/>
    </xf>
    <xf borderId="4" fillId="8" fontId="9" numFmtId="0" xfId="0" applyAlignment="1" applyBorder="1" applyFill="1" applyFont="1">
      <alignment horizontal="center" readingOrder="0" shrinkToFit="0" vertical="center" wrapText="1"/>
    </xf>
    <xf borderId="0" fillId="9" fontId="12" numFmtId="0" xfId="0" applyAlignment="1" applyFill="1" applyFont="1">
      <alignment horizontal="center" readingOrder="0" vertical="center"/>
    </xf>
    <xf borderId="0" fillId="10" fontId="13" numFmtId="0" xfId="0" applyAlignment="1" applyFill="1" applyFont="1">
      <alignment horizontal="center" readingOrder="0" vertical="center"/>
    </xf>
    <xf borderId="0" fillId="9" fontId="12" numFmtId="0" xfId="0" applyAlignment="1" applyFont="1">
      <alignment horizontal="right" readingOrder="0" vertical="bottom"/>
    </xf>
    <xf borderId="1" fillId="11" fontId="14" numFmtId="165" xfId="0" applyAlignment="1" applyBorder="1" applyFill="1" applyFont="1" applyNumberFormat="1">
      <alignment horizontal="center" readingOrder="0"/>
    </xf>
    <xf borderId="0" fillId="12" fontId="12" numFmtId="0" xfId="0" applyAlignment="1" applyFill="1" applyFont="1">
      <alignment horizontal="center" readingOrder="0"/>
    </xf>
    <xf borderId="0" fillId="12" fontId="15" numFmtId="1" xfId="0" applyAlignment="1" applyFont="1" applyNumberFormat="1">
      <alignment horizontal="center" readingOrder="0"/>
    </xf>
    <xf borderId="0" fillId="0" fontId="11" numFmtId="0" xfId="0" applyAlignment="1" applyFont="1">
      <alignment readingOrder="0"/>
    </xf>
    <xf borderId="0" fillId="9" fontId="12" numFmtId="0" xfId="0" applyAlignment="1" applyFont="1">
      <alignment horizontal="right" readingOrder="0" shrinkToFit="0" vertical="bottom" wrapText="1"/>
    </xf>
    <xf borderId="1" fillId="11" fontId="16" numFmtId="10" xfId="0" applyAlignment="1" applyBorder="1" applyFont="1" applyNumberFormat="1">
      <alignment horizontal="center" readingOrder="0"/>
    </xf>
    <xf borderId="0" fillId="12" fontId="12" numFmtId="0" xfId="0" applyAlignment="1" applyFont="1">
      <alignment horizontal="center" readingOrder="0" shrinkToFit="0" wrapText="1"/>
    </xf>
    <xf borderId="5" fillId="12" fontId="17" numFmtId="166" xfId="0" applyAlignment="1" applyBorder="1" applyFont="1" applyNumberFormat="1">
      <alignment horizontal="center" readingOrder="0"/>
    </xf>
    <xf borderId="0" fillId="13" fontId="18" numFmtId="0" xfId="0" applyAlignment="1" applyFill="1" applyFont="1">
      <alignment horizontal="center" readingOrder="0" shrinkToFit="0" vertical="center" wrapText="1"/>
    </xf>
    <xf borderId="1" fillId="11" fontId="16" numFmtId="9" xfId="0" applyAlignment="1" applyBorder="1" applyFont="1" applyNumberFormat="1">
      <alignment horizontal="center" readingOrder="0"/>
    </xf>
    <xf borderId="6" fillId="0" fontId="11" numFmtId="0" xfId="0" applyBorder="1" applyFont="1"/>
    <xf borderId="0" fillId="13" fontId="18" numFmtId="0" xfId="0" applyAlignment="1" applyFont="1">
      <alignment horizontal="center" readingOrder="0" vertical="top"/>
    </xf>
    <xf borderId="0" fillId="0" fontId="11" numFmtId="3" xfId="0" applyAlignment="1" applyFont="1" applyNumberFormat="1">
      <alignment readingOrder="0"/>
    </xf>
    <xf borderId="7" fillId="14" fontId="19" numFmtId="0" xfId="0" applyAlignment="1" applyBorder="1" applyFill="1" applyFont="1">
      <alignment horizontal="center" readingOrder="0" vertical="center"/>
    </xf>
    <xf borderId="8" fillId="0" fontId="11" numFmtId="0" xfId="0" applyBorder="1" applyFont="1"/>
    <xf borderId="9" fillId="0" fontId="11" numFmtId="0" xfId="0" applyBorder="1" applyFont="1"/>
    <xf borderId="10" fillId="15" fontId="20" numFmtId="0" xfId="0" applyAlignment="1" applyBorder="1" applyFill="1" applyFont="1">
      <alignment horizontal="right" readingOrder="0" vertical="center"/>
    </xf>
    <xf borderId="0" fillId="15" fontId="6" numFmtId="0" xfId="0" applyAlignment="1" applyFont="1">
      <alignment horizontal="center" readingOrder="0" vertical="center"/>
    </xf>
    <xf borderId="11" fillId="0" fontId="11" numFmtId="0" xfId="0" applyBorder="1" applyFont="1"/>
    <xf borderId="0" fillId="15" fontId="21" numFmtId="3" xfId="0" applyAlignment="1" applyFont="1" applyNumberFormat="1">
      <alignment horizontal="center" vertical="center"/>
    </xf>
    <xf borderId="0" fillId="15" fontId="20" numFmtId="3" xfId="0" applyAlignment="1" applyFont="1" applyNumberFormat="1">
      <alignment horizontal="center" readingOrder="0" vertical="center"/>
    </xf>
    <xf borderId="4" fillId="15" fontId="22" numFmtId="9" xfId="0" applyAlignment="1" applyBorder="1" applyFont="1" applyNumberFormat="1">
      <alignment horizontal="center" readingOrder="0" vertical="center"/>
    </xf>
    <xf borderId="11" fillId="15" fontId="22" numFmtId="3" xfId="0" applyAlignment="1" applyBorder="1" applyFont="1" applyNumberFormat="1">
      <alignment horizontal="center" vertical="center"/>
    </xf>
    <xf borderId="10" fillId="0" fontId="11" numFmtId="0" xfId="0" applyBorder="1" applyFont="1"/>
    <xf borderId="0" fillId="15" fontId="22" numFmtId="9" xfId="0" applyAlignment="1" applyFont="1" applyNumberFormat="1">
      <alignment horizontal="center" vertical="center"/>
    </xf>
    <xf borderId="0" fillId="15" fontId="23" numFmtId="3" xfId="0" applyAlignment="1" applyFont="1" applyNumberFormat="1">
      <alignment horizontal="center" readingOrder="0"/>
    </xf>
    <xf borderId="0" fillId="15" fontId="23" numFmtId="3" xfId="0" applyAlignment="1" applyFont="1" applyNumberFormat="1">
      <alignment horizontal="center" readingOrder="0" vertical="bottom"/>
    </xf>
    <xf borderId="12" fillId="0" fontId="11" numFmtId="0" xfId="0" applyBorder="1" applyFont="1"/>
    <xf borderId="13" fillId="0" fontId="11" numFmtId="0" xfId="0" applyBorder="1" applyFont="1"/>
    <xf borderId="13" fillId="15" fontId="24" numFmtId="3" xfId="0" applyAlignment="1" applyBorder="1" applyFont="1" applyNumberFormat="1">
      <alignment horizontal="center" vertical="center"/>
    </xf>
    <xf borderId="13" fillId="15" fontId="25" numFmtId="3" xfId="0" applyAlignment="1" applyBorder="1" applyFont="1" applyNumberFormat="1">
      <alignment horizontal="center" vertical="center"/>
    </xf>
    <xf borderId="14" fillId="0" fontId="11" numFmtId="0" xfId="0" applyBorder="1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238125</xdr:colOff>
      <xdr:row>2</xdr:row>
      <xdr:rowOff>114300</xdr:rowOff>
    </xdr:from>
    <xdr:ext cx="1790700" cy="2762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youtu.be/xlTlEe3poW0?t=850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2" width="10.0"/>
    <col customWidth="1" min="3" max="3" width="3.14"/>
    <col customWidth="1" min="4" max="5" width="8.0"/>
    <col customWidth="1" min="7" max="7" width="11.14"/>
    <col customWidth="1" min="9" max="9" width="4.86"/>
    <col customWidth="1" min="10" max="10" width="11.29"/>
    <col customWidth="1" min="11" max="11" width="5.29"/>
    <col hidden="1" min="12" max="27" width="14.43"/>
  </cols>
  <sheetData>
    <row r="1" ht="33.75" customHeight="1">
      <c r="A1" s="1" t="s">
        <v>0</v>
      </c>
    </row>
    <row r="2">
      <c r="A2" s="2"/>
      <c r="B2" s="2"/>
      <c r="C2" s="2"/>
      <c r="D2" s="2"/>
      <c r="E2" s="2"/>
      <c r="F2" s="2"/>
      <c r="G2" s="2"/>
      <c r="H2" s="2"/>
    </row>
    <row r="3" ht="39.75" customHeight="1">
      <c r="A3" s="3"/>
      <c r="J3" s="4" t="s">
        <v>1</v>
      </c>
    </row>
    <row r="4">
      <c r="A4" s="5" t="s">
        <v>2</v>
      </c>
    </row>
    <row r="5">
      <c r="A5" s="6" t="s">
        <v>3</v>
      </c>
    </row>
    <row r="6" ht="15.0" customHeight="1">
      <c r="A6" s="7"/>
      <c r="B6" s="7"/>
      <c r="C6" s="8" t="s">
        <v>4</v>
      </c>
      <c r="F6" s="9"/>
      <c r="G6" s="9"/>
      <c r="H6" s="10"/>
      <c r="J6" s="11"/>
      <c r="K6" s="11"/>
    </row>
    <row r="7" ht="59.25" customHeight="1">
      <c r="A7" s="12" t="s">
        <v>5</v>
      </c>
      <c r="C7" s="13">
        <v>20000.0</v>
      </c>
      <c r="D7" s="14"/>
      <c r="E7" s="15"/>
      <c r="F7" s="16" t="s">
        <v>6</v>
      </c>
      <c r="H7" s="17">
        <f>C7*12</f>
        <v>240000</v>
      </c>
      <c r="J7" s="18" t="s">
        <v>7</v>
      </c>
      <c r="K7" s="11"/>
    </row>
    <row r="8" ht="18.75" customHeight="1">
      <c r="A8" s="19" t="s">
        <v>8</v>
      </c>
      <c r="F8" s="20" t="s">
        <v>9</v>
      </c>
    </row>
    <row r="9" ht="31.5" customHeight="1">
      <c r="A9" s="21" t="s">
        <v>10</v>
      </c>
      <c r="C9" s="22">
        <v>650000.0</v>
      </c>
      <c r="D9" s="14"/>
      <c r="E9" s="15"/>
      <c r="F9" s="23" t="s">
        <v>11</v>
      </c>
      <c r="H9" s="24">
        <v>24.0</v>
      </c>
      <c r="K9" s="25" t="s">
        <v>12</v>
      </c>
    </row>
    <row r="10" ht="31.5" customHeight="1">
      <c r="A10" s="26" t="s">
        <v>13</v>
      </c>
      <c r="C10" s="27">
        <v>0.0225</v>
      </c>
      <c r="D10" s="14"/>
      <c r="E10" s="15"/>
      <c r="F10" s="28" t="s">
        <v>14</v>
      </c>
      <c r="H10" s="29">
        <v>0.0</v>
      </c>
      <c r="I10" s="30" t="s">
        <v>15</v>
      </c>
    </row>
    <row r="11" ht="31.5" customHeight="1">
      <c r="A11" s="21" t="s">
        <v>16</v>
      </c>
      <c r="C11" s="31">
        <v>0.96</v>
      </c>
      <c r="D11" s="14"/>
      <c r="E11" s="15"/>
      <c r="H11" s="32"/>
    </row>
    <row r="12">
      <c r="C12" s="33" t="s">
        <v>17</v>
      </c>
      <c r="H12" s="34" t="s">
        <v>18</v>
      </c>
    </row>
    <row r="13" ht="24.0" customHeight="1">
      <c r="A13" s="35" t="s">
        <v>19</v>
      </c>
      <c r="B13" s="36"/>
      <c r="C13" s="36"/>
      <c r="D13" s="36"/>
      <c r="E13" s="36"/>
      <c r="F13" s="36"/>
      <c r="G13" s="36"/>
      <c r="H13" s="37"/>
    </row>
    <row r="14" ht="13.5" customHeight="1">
      <c r="A14" s="38"/>
      <c r="F14" s="39" t="s">
        <v>4</v>
      </c>
      <c r="H14" s="40"/>
    </row>
    <row r="15" ht="26.25" customHeight="1">
      <c r="A15" s="38" t="s">
        <v>20</v>
      </c>
      <c r="D15" s="41">
        <f>H7/(C9*C10*C11)</f>
        <v>17.09401709</v>
      </c>
      <c r="F15" s="42" t="s">
        <v>21</v>
      </c>
      <c r="G15" s="43">
        <v>0.7</v>
      </c>
      <c r="H15" s="44">
        <f>D15*G15</f>
        <v>11.96581197</v>
      </c>
    </row>
    <row r="16" ht="26.25" customHeight="1">
      <c r="A16" s="45"/>
      <c r="F16" s="42" t="s">
        <v>22</v>
      </c>
      <c r="G16" s="46">
        <f>1-G15</f>
        <v>0.3</v>
      </c>
      <c r="H16" s="44">
        <f>D15-H15</f>
        <v>5.128205128</v>
      </c>
    </row>
    <row r="17" ht="19.5" customHeight="1">
      <c r="A17" s="38" t="s">
        <v>23</v>
      </c>
      <c r="D17" s="47" t="s">
        <v>24</v>
      </c>
      <c r="F17" s="48" t="s">
        <v>25</v>
      </c>
      <c r="H17" s="40"/>
    </row>
    <row r="18" ht="55.5" customHeight="1">
      <c r="A18" s="49"/>
      <c r="B18" s="50"/>
      <c r="C18" s="50"/>
      <c r="D18" s="51">
        <f>(((H15/0.55)+H16)*H9)</f>
        <v>645.2214452</v>
      </c>
      <c r="E18" s="50"/>
      <c r="F18" s="52">
        <f>D18/((52-H10)/4.33333)</f>
        <v>53.76841241</v>
      </c>
      <c r="G18" s="50"/>
      <c r="H18" s="53"/>
      <c r="J18" s="54"/>
    </row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</sheetData>
  <mergeCells count="32">
    <mergeCell ref="A1:J1"/>
    <mergeCell ref="A3:H3"/>
    <mergeCell ref="J3:J4"/>
    <mergeCell ref="A4:H4"/>
    <mergeCell ref="A5:H5"/>
    <mergeCell ref="C6:E6"/>
    <mergeCell ref="A7:B7"/>
    <mergeCell ref="C7:E7"/>
    <mergeCell ref="F7:G7"/>
    <mergeCell ref="A8:E8"/>
    <mergeCell ref="F8:H8"/>
    <mergeCell ref="A9:B9"/>
    <mergeCell ref="C9:E9"/>
    <mergeCell ref="F9:G9"/>
    <mergeCell ref="A10:B10"/>
    <mergeCell ref="C10:E10"/>
    <mergeCell ref="F10:G11"/>
    <mergeCell ref="H10:H11"/>
    <mergeCell ref="I10:I11"/>
    <mergeCell ref="A11:B11"/>
    <mergeCell ref="C11:E11"/>
    <mergeCell ref="D17:E17"/>
    <mergeCell ref="F17:H17"/>
    <mergeCell ref="D18:E18"/>
    <mergeCell ref="F18:H18"/>
    <mergeCell ref="C12:E12"/>
    <mergeCell ref="A13:H13"/>
    <mergeCell ref="A14:E14"/>
    <mergeCell ref="F14:H14"/>
    <mergeCell ref="A15:C16"/>
    <mergeCell ref="D15:E16"/>
    <mergeCell ref="A17:C18"/>
  </mergeCells>
  <hyperlinks>
    <hyperlink r:id="rId2" ref="J3"/>
  </hyperlinks>
  <drawing r:id="rId3"/>
  <legacyDrawing r:id="rId4"/>
</worksheet>
</file>